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.ПРОЕКТ БЮДЖЕТА\ПРОЕКТ БЮДЖЕТА 2023-2025\Материалы к проекту бюджета\"/>
    </mc:Choice>
  </mc:AlternateContent>
  <bookViews>
    <workbookView xWindow="0" yWindow="0" windowWidth="28800" windowHeight="12435"/>
  </bookViews>
  <sheets>
    <sheet name="СВОД" sheetId="1" r:id="rId1"/>
  </sheets>
  <definedNames>
    <definedName name="_xlnm.Print_Area" localSheetId="0">СВОД!$A$1:$L$36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1" l="1"/>
  <c r="K30" i="1"/>
  <c r="J30" i="1"/>
  <c r="I30" i="1"/>
  <c r="H30" i="1"/>
  <c r="G28" i="1"/>
  <c r="J28" i="1" s="1"/>
  <c r="F28" i="1"/>
  <c r="I28" i="1" s="1"/>
  <c r="E28" i="1"/>
  <c r="H28" i="1" s="1"/>
  <c r="D28" i="1"/>
  <c r="C28" i="1"/>
  <c r="B28" i="1"/>
  <c r="C27" i="1"/>
  <c r="B27" i="1"/>
  <c r="C26" i="1"/>
  <c r="B26" i="1"/>
  <c r="C25" i="1"/>
  <c r="C29" i="1" s="1"/>
  <c r="C31" i="1" s="1"/>
  <c r="B25" i="1"/>
  <c r="B29" i="1" s="1"/>
  <c r="B31" i="1" s="1"/>
  <c r="L24" i="1"/>
  <c r="K24" i="1"/>
  <c r="J24" i="1"/>
  <c r="I24" i="1"/>
  <c r="H24" i="1"/>
  <c r="J23" i="1"/>
  <c r="K22" i="1"/>
  <c r="I22" i="1"/>
  <c r="L22" i="1"/>
  <c r="K21" i="1"/>
  <c r="J21" i="1"/>
  <c r="I21" i="1"/>
  <c r="L21" i="1"/>
  <c r="L20" i="1"/>
  <c r="J20" i="1"/>
  <c r="K20" i="1"/>
  <c r="H20" i="1"/>
  <c r="J19" i="1"/>
  <c r="K18" i="1"/>
  <c r="J18" i="1"/>
  <c r="I18" i="1"/>
  <c r="L18" i="1"/>
  <c r="K17" i="1"/>
  <c r="J17" i="1"/>
  <c r="I17" i="1"/>
  <c r="L17" i="1"/>
  <c r="J16" i="1"/>
  <c r="K16" i="1"/>
  <c r="L16" i="1"/>
  <c r="J15" i="1"/>
  <c r="I15" i="1"/>
  <c r="H15" i="1"/>
  <c r="L14" i="1"/>
  <c r="J14" i="1"/>
  <c r="K14" i="1"/>
  <c r="J13" i="1"/>
  <c r="F27" i="1"/>
  <c r="J11" i="1"/>
  <c r="K10" i="1"/>
  <c r="J10" i="1"/>
  <c r="I10" i="1"/>
  <c r="L10" i="1"/>
  <c r="K9" i="1"/>
  <c r="J9" i="1"/>
  <c r="I9" i="1"/>
  <c r="L9" i="1"/>
  <c r="J8" i="1"/>
  <c r="K8" i="1"/>
  <c r="L8" i="1"/>
  <c r="I7" i="1"/>
  <c r="J7" i="1"/>
  <c r="I6" i="1"/>
  <c r="J6" i="1"/>
  <c r="L5" i="1"/>
  <c r="K5" i="1"/>
  <c r="J5" i="1"/>
  <c r="I5" i="1"/>
  <c r="H5" i="1"/>
  <c r="K4" i="1"/>
  <c r="J4" i="1"/>
  <c r="I4" i="1"/>
  <c r="L4" i="1"/>
  <c r="L3" i="1"/>
  <c r="H3" i="1" l="1"/>
  <c r="E25" i="1"/>
  <c r="L7" i="1"/>
  <c r="H7" i="1"/>
  <c r="K7" i="1"/>
  <c r="G25" i="1"/>
  <c r="L11" i="1"/>
  <c r="H11" i="1"/>
  <c r="K11" i="1"/>
  <c r="E27" i="1"/>
  <c r="L12" i="1"/>
  <c r="H12" i="1"/>
  <c r="K12" i="1"/>
  <c r="L13" i="1"/>
  <c r="H13" i="1"/>
  <c r="K13" i="1"/>
  <c r="D27" i="1"/>
  <c r="H14" i="1"/>
  <c r="L19" i="1"/>
  <c r="H19" i="1"/>
  <c r="K19" i="1"/>
  <c r="H8" i="1"/>
  <c r="G27" i="1"/>
  <c r="J27" i="1" s="1"/>
  <c r="H16" i="1"/>
  <c r="L23" i="1"/>
  <c r="H23" i="1"/>
  <c r="K23" i="1"/>
  <c r="I23" i="1"/>
  <c r="D26" i="1"/>
  <c r="D25" i="1"/>
  <c r="D29" i="1" s="1"/>
  <c r="D31" i="1" s="1"/>
  <c r="D32" i="1" s="1"/>
  <c r="L6" i="1"/>
  <c r="H6" i="1"/>
  <c r="K6" i="1"/>
  <c r="F25" i="1"/>
  <c r="I11" i="1"/>
  <c r="I12" i="1"/>
  <c r="I13" i="1"/>
  <c r="I19" i="1"/>
  <c r="J22" i="1"/>
  <c r="C32" i="1"/>
  <c r="I3" i="1"/>
  <c r="H4" i="1"/>
  <c r="I8" i="1"/>
  <c r="H9" i="1"/>
  <c r="J12" i="1"/>
  <c r="I14" i="1"/>
  <c r="I16" i="1"/>
  <c r="H17" i="1"/>
  <c r="I20" i="1"/>
  <c r="H21" i="1"/>
  <c r="J3" i="1"/>
  <c r="H10" i="1"/>
  <c r="H18" i="1"/>
  <c r="H22" i="1"/>
  <c r="K3" i="1"/>
  <c r="E26" i="1"/>
  <c r="H26" i="1" s="1"/>
  <c r="F26" i="1"/>
  <c r="I26" i="1" s="1"/>
  <c r="G26" i="1"/>
  <c r="J26" i="1" s="1"/>
  <c r="H27" i="1" l="1"/>
  <c r="I25" i="1"/>
  <c r="F29" i="1"/>
  <c r="I27" i="1"/>
  <c r="J25" i="1"/>
  <c r="G29" i="1"/>
  <c r="E29" i="1"/>
  <c r="K25" i="1"/>
  <c r="L25" i="1"/>
  <c r="H25" i="1"/>
  <c r="E31" i="1" l="1"/>
  <c r="L29" i="1"/>
  <c r="H29" i="1"/>
  <c r="K29" i="1"/>
  <c r="I29" i="1"/>
  <c r="F31" i="1"/>
  <c r="G31" i="1"/>
  <c r="J29" i="1"/>
  <c r="I31" i="1" l="1"/>
  <c r="F32" i="1"/>
  <c r="L31" i="1"/>
  <c r="H31" i="1"/>
  <c r="E32" i="1"/>
  <c r="K31" i="1"/>
  <c r="G32" i="1"/>
  <c r="J31" i="1"/>
</calcChain>
</file>

<file path=xl/comments1.xml><?xml version="1.0" encoding="utf-8"?>
<comments xmlns="http://schemas.openxmlformats.org/spreadsheetml/2006/main">
  <authors>
    <author>Артемьева Светлана</author>
  </authors>
  <commentList>
    <comment ref="C30" authorId="0" shapeId="0">
      <text>
        <r>
          <rPr>
            <b/>
            <sz val="9"/>
            <color indexed="81"/>
            <rFont val="Tahoma"/>
            <family val="2"/>
            <charset val="204"/>
          </rPr>
          <t>Артемьева Светлана:</t>
        </r>
        <r>
          <rPr>
            <sz val="9"/>
            <color indexed="81"/>
            <rFont val="Tahoma"/>
            <family val="2"/>
            <charset val="204"/>
          </rPr>
          <t xml:space="preserve">
без дотации Ляпинскому СП по конкурсу 5455,0 т.р.
</t>
        </r>
      </text>
    </comment>
  </commentList>
</comments>
</file>

<file path=xl/sharedStrings.xml><?xml version="1.0" encoding="utf-8"?>
<sst xmlns="http://schemas.openxmlformats.org/spreadsheetml/2006/main" count="45" uniqueCount="44">
  <si>
    <t>СВОД расчетов налоговых и неналоговых доходов по видам доходов бюджета муниципального образования Новокубанский район  на 2023 год и плановый период 2024 и 2025 годов</t>
  </si>
  <si>
    <t>Наименование показателя</t>
  </si>
  <si>
    <t>2021 год (факт)</t>
  </si>
  <si>
    <t>2022 год план по состоянию на 01.10.2021</t>
  </si>
  <si>
    <t>2022 год (оценка)</t>
  </si>
  <si>
    <t>2023 год (проект)</t>
  </si>
  <si>
    <t>2024 год (проект)</t>
  </si>
  <si>
    <t>2025 год (проект)</t>
  </si>
  <si>
    <t>Темп роста                   2023 / 2022 (оценка),                 %</t>
  </si>
  <si>
    <t>Темп роста                   2024 / 2023,                 %</t>
  </si>
  <si>
    <t>Темп роста                   2025 / 2024,                 %</t>
  </si>
  <si>
    <t>отклонение 2023  - план 2022, тыс.рублей</t>
  </si>
  <si>
    <t>отклонение 2023 - оценка 2022, тыс.рублей</t>
  </si>
  <si>
    <t>Налог на прибыль</t>
  </si>
  <si>
    <t>НДФЛ (нормативы зачисления: 2021г - 46,83%, 2022 - 44,88%, 2023 - 44,99%, 2024 - 40,02%, 2025 - 39,68%)</t>
  </si>
  <si>
    <t xml:space="preserve">Акцизы на нефтепродукты </t>
  </si>
  <si>
    <t>ЕНВД</t>
  </si>
  <si>
    <t>ЕСХН</t>
  </si>
  <si>
    <t>ПСН</t>
  </si>
  <si>
    <t>Налог на имущество организаций</t>
  </si>
  <si>
    <t>Госпошлина</t>
  </si>
  <si>
    <t>Дивиденды по акциям</t>
  </si>
  <si>
    <t>Проценты по кредитам</t>
  </si>
  <si>
    <t>Арендная плата за земли до разграничения</t>
  </si>
  <si>
    <t>Арендная плата за земли после разграничения</t>
  </si>
  <si>
    <t>Аренда имущества</t>
  </si>
  <si>
    <t>Прибыль МУПов</t>
  </si>
  <si>
    <t>Прочие доходы от использования имущества</t>
  </si>
  <si>
    <t>Экология</t>
  </si>
  <si>
    <t>Доходы от оказ. платных услуг и компенсации затрат бюджета</t>
  </si>
  <si>
    <t>Доходы от продажи имущества</t>
  </si>
  <si>
    <t>Доходы от продажи земли</t>
  </si>
  <si>
    <t>Штрафы</t>
  </si>
  <si>
    <t>Прочие неналоговые платежи</t>
  </si>
  <si>
    <t>ИТОГО налоговые и неналоговые</t>
  </si>
  <si>
    <t>НАЛОГОВЫЕ ДОХОДЫ</t>
  </si>
  <si>
    <t>НЕНАЛОГОВЫЕ ДОХОДЫ</t>
  </si>
  <si>
    <t>Налоговые и неналоговые  без дорожного фонда</t>
  </si>
  <si>
    <t>дотации на выравнивание и сбалансированность</t>
  </si>
  <si>
    <t>собственные, ИТОГО (без дор.фонда)</t>
  </si>
  <si>
    <t>отклонение</t>
  </si>
  <si>
    <t>УСН</t>
  </si>
  <si>
    <t>Исполняющий обязанности заместителя главы муниципального образования Новокубанский район</t>
  </si>
  <si>
    <t>А.В.Цветков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</si>
</sst>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52">
    <xf numFmtId="0" fontId="0" fillId="0" borderId="0" xfId="0"/>
    <xf numFmtId="0" fontId="5" fillId="0" borderId="0" xfId="0" applyFont="1"/>
    <xf numFmtId="2" fontId="5" fillId="0" borderId="0" xfId="0" applyNumberFormat="1" applyFont="1"/>
    <xf numFmtId="0" fontId="8" fillId="0" borderId="0" xfId="0" applyFont="1"/>
    <xf numFmtId="0" fontId="14" fillId="0" borderId="0" xfId="0" applyFont="1"/>
    <xf numFmtId="0" fontId="0" fillId="0" borderId="0" xfId="0" applyProtection="1"/>
    <xf numFmtId="4" fontId="3" fillId="0" borderId="2" xfId="1" applyNumberFormat="1" applyFont="1" applyBorder="1" applyAlignment="1" applyProtection="1">
      <alignment horizontal="center" vertical="top" wrapText="1"/>
    </xf>
    <xf numFmtId="4" fontId="4" fillId="4" borderId="2" xfId="1" applyNumberFormat="1" applyFont="1" applyFill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top" wrapText="1"/>
    </xf>
    <xf numFmtId="0" fontId="5" fillId="0" borderId="0" xfId="0" applyFont="1" applyProtection="1"/>
    <xf numFmtId="0" fontId="3" fillId="0" borderId="2" xfId="1" applyFont="1" applyBorder="1" applyAlignment="1" applyProtection="1">
      <alignment vertical="top" wrapText="1"/>
    </xf>
    <xf numFmtId="164" fontId="3" fillId="0" borderId="2" xfId="2" applyNumberFormat="1" applyFont="1" applyBorder="1" applyAlignment="1" applyProtection="1">
      <alignment vertical="top" wrapText="1"/>
    </xf>
    <xf numFmtId="164" fontId="3" fillId="0" borderId="2" xfId="3" applyNumberFormat="1" applyFont="1" applyBorder="1" applyAlignment="1" applyProtection="1">
      <alignment vertical="top"/>
    </xf>
    <xf numFmtId="164" fontId="3" fillId="0" borderId="2" xfId="1" applyNumberFormat="1" applyFont="1" applyBorder="1" applyAlignment="1" applyProtection="1">
      <alignment vertical="top"/>
    </xf>
    <xf numFmtId="164" fontId="4" fillId="4" borderId="2" xfId="1" applyNumberFormat="1" applyFont="1" applyFill="1" applyBorder="1" applyAlignment="1" applyProtection="1">
      <alignment vertical="top"/>
    </xf>
    <xf numFmtId="164" fontId="3" fillId="0" borderId="2" xfId="1" applyNumberFormat="1" applyFont="1" applyBorder="1" applyAlignment="1" applyProtection="1">
      <alignment vertical="top" wrapText="1"/>
    </xf>
    <xf numFmtId="164" fontId="5" fillId="0" borderId="2" xfId="0" applyNumberFormat="1" applyFont="1" applyBorder="1" applyAlignment="1" applyProtection="1">
      <alignment vertical="top"/>
    </xf>
    <xf numFmtId="164" fontId="5" fillId="0" borderId="0" xfId="0" applyNumberFormat="1" applyFont="1" applyProtection="1"/>
    <xf numFmtId="164" fontId="4" fillId="4" borderId="2" xfId="3" applyNumberFormat="1" applyFont="1" applyFill="1" applyBorder="1" applyAlignment="1" applyProtection="1">
      <alignment vertical="top"/>
    </xf>
    <xf numFmtId="164" fontId="4" fillId="4" borderId="2" xfId="1" applyNumberFormat="1" applyFont="1" applyFill="1" applyBorder="1" applyAlignment="1" applyProtection="1">
      <alignment vertical="top" wrapText="1"/>
    </xf>
    <xf numFmtId="0" fontId="3" fillId="0" borderId="2" xfId="4" applyFont="1" applyBorder="1" applyAlignment="1" applyProtection="1">
      <alignment vertical="top" wrapText="1"/>
      <protection hidden="1"/>
    </xf>
    <xf numFmtId="0" fontId="7" fillId="0" borderId="2" xfId="5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vertical="top" wrapText="1"/>
    </xf>
    <xf numFmtId="0" fontId="8" fillId="3" borderId="2" xfId="1" applyFont="1" applyFill="1" applyBorder="1" applyAlignment="1" applyProtection="1">
      <alignment vertical="top" wrapText="1"/>
    </xf>
    <xf numFmtId="164" fontId="4" fillId="3" borderId="2" xfId="1" applyNumberFormat="1" applyFont="1" applyFill="1" applyBorder="1" applyAlignment="1" applyProtection="1">
      <alignment vertical="top"/>
    </xf>
    <xf numFmtId="164" fontId="4" fillId="3" borderId="2" xfId="3" applyNumberFormat="1" applyFont="1" applyFill="1" applyBorder="1" applyAlignment="1" applyProtection="1">
      <alignment vertical="top"/>
    </xf>
    <xf numFmtId="164" fontId="4" fillId="3" borderId="2" xfId="1" applyNumberFormat="1" applyFont="1" applyFill="1" applyBorder="1" applyAlignment="1" applyProtection="1">
      <alignment vertical="top" wrapText="1"/>
    </xf>
    <xf numFmtId="164" fontId="8" fillId="2" borderId="2" xfId="0" applyNumberFormat="1" applyFont="1" applyFill="1" applyBorder="1" applyAlignment="1" applyProtection="1">
      <alignment vertical="top"/>
    </xf>
    <xf numFmtId="0" fontId="8" fillId="0" borderId="0" xfId="0" applyFont="1" applyProtection="1"/>
    <xf numFmtId="0" fontId="9" fillId="0" borderId="2" xfId="1" applyFont="1" applyBorder="1" applyAlignment="1" applyProtection="1">
      <alignment horizontal="right" vertical="top"/>
    </xf>
    <xf numFmtId="164" fontId="10" fillId="0" borderId="2" xfId="1" applyNumberFormat="1" applyFont="1" applyBorder="1" applyAlignment="1" applyProtection="1">
      <alignment vertical="top"/>
    </xf>
    <xf numFmtId="164" fontId="10" fillId="0" borderId="2" xfId="3" applyNumberFormat="1" applyFont="1" applyBorder="1" applyAlignment="1" applyProtection="1">
      <alignment vertical="top"/>
    </xf>
    <xf numFmtId="0" fontId="0" fillId="0" borderId="0" xfId="0" applyAlignment="1" applyProtection="1">
      <alignment horizontal="right"/>
    </xf>
    <xf numFmtId="164" fontId="11" fillId="0" borderId="2" xfId="1" applyNumberFormat="1" applyFont="1" applyBorder="1" applyAlignment="1" applyProtection="1">
      <alignment vertical="top" wrapText="1"/>
    </xf>
    <xf numFmtId="0" fontId="5" fillId="0" borderId="2" xfId="0" applyFont="1" applyBorder="1" applyAlignment="1" applyProtection="1">
      <alignment vertical="top" wrapText="1"/>
    </xf>
    <xf numFmtId="0" fontId="8" fillId="3" borderId="2" xfId="0" applyFont="1" applyFill="1" applyBorder="1" applyAlignment="1" applyProtection="1">
      <alignment vertical="top" wrapText="1"/>
    </xf>
    <xf numFmtId="164" fontId="8" fillId="3" borderId="2" xfId="0" applyNumberFormat="1" applyFont="1" applyFill="1" applyBorder="1" applyAlignment="1" applyProtection="1">
      <alignment vertical="top"/>
    </xf>
    <xf numFmtId="0" fontId="12" fillId="3" borderId="0" xfId="0" applyFont="1" applyFill="1" applyAlignment="1" applyProtection="1">
      <alignment horizontal="right" vertical="top" wrapText="1"/>
    </xf>
    <xf numFmtId="164" fontId="12" fillId="3" borderId="0" xfId="0" applyNumberFormat="1" applyFont="1" applyFill="1" applyAlignment="1" applyProtection="1">
      <alignment vertical="top"/>
    </xf>
    <xf numFmtId="164" fontId="13" fillId="3" borderId="0" xfId="1" applyNumberFormat="1" applyFont="1" applyFill="1" applyAlignment="1" applyProtection="1">
      <alignment vertical="top" wrapText="1"/>
    </xf>
    <xf numFmtId="164" fontId="14" fillId="0" borderId="0" xfId="0" applyNumberFormat="1" applyFont="1" applyProtection="1"/>
    <xf numFmtId="0" fontId="14" fillId="0" borderId="0" xfId="0" applyFont="1" applyProtection="1"/>
    <xf numFmtId="0" fontId="15" fillId="0" borderId="0" xfId="0" applyFont="1" applyProtection="1"/>
    <xf numFmtId="164" fontId="16" fillId="0" borderId="0" xfId="0" applyNumberFormat="1" applyFont="1" applyAlignment="1" applyProtection="1">
      <alignment vertical="top"/>
    </xf>
    <xf numFmtId="0" fontId="5" fillId="0" borderId="0" xfId="0" applyFont="1" applyAlignment="1" applyProtection="1">
      <alignment vertical="top"/>
    </xf>
    <xf numFmtId="164" fontId="5" fillId="0" borderId="0" xfId="0" applyNumberFormat="1" applyFont="1" applyAlignment="1" applyProtection="1">
      <alignment vertical="top"/>
    </xf>
    <xf numFmtId="164" fontId="17" fillId="0" borderId="0" xfId="0" applyNumberFormat="1" applyFont="1" applyAlignment="1" applyProtection="1">
      <alignment vertical="top"/>
    </xf>
    <xf numFmtId="0" fontId="15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2" fillId="0" borderId="1" xfId="1" applyFont="1" applyBorder="1" applyAlignment="1" applyProtection="1">
      <alignment horizontal="center" vertical="top" wrapText="1"/>
    </xf>
    <xf numFmtId="0" fontId="15" fillId="0" borderId="0" xfId="0" applyFont="1" applyAlignment="1" applyProtection="1">
      <alignment horizontal="center" wrapText="1"/>
    </xf>
    <xf numFmtId="0" fontId="15" fillId="0" borderId="0" xfId="0" applyFont="1" applyAlignment="1" applyProtection="1">
      <alignment horizontal="center"/>
    </xf>
  </cellXfs>
  <cellStyles count="6">
    <cellStyle name="Обычный" xfId="0" builtinId="0"/>
    <cellStyle name="Обычный 11 2" xfId="5"/>
    <cellStyle name="Обычный 2 12" xfId="2"/>
    <cellStyle name="Обычный 32" xfId="1"/>
    <cellStyle name="Обычный 32 2" xfId="3"/>
    <cellStyle name="Обычный_tmp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6"/>
  <sheetViews>
    <sheetView tabSelected="1" view="pageBreakPreview" zoomScale="90" zoomScaleNormal="90" zoomScaleSheetLayoutView="9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A2" sqref="A1:A1048576"/>
    </sheetView>
  </sheetViews>
  <sheetFormatPr defaultRowHeight="15" outlineLevelRow="2" outlineLevelCol="1" x14ac:dyDescent="0.25"/>
  <cols>
    <col min="1" max="1" width="41.7109375" style="48" customWidth="1"/>
    <col min="2" max="2" width="12.42578125" style="48" customWidth="1"/>
    <col min="3" max="3" width="12.85546875" style="48" customWidth="1"/>
    <col min="4" max="4" width="13.7109375" style="48" customWidth="1"/>
    <col min="5" max="5" width="14.28515625" style="48" customWidth="1"/>
    <col min="6" max="6" width="13.140625" style="48" customWidth="1"/>
    <col min="7" max="7" width="14" style="48" customWidth="1"/>
    <col min="8" max="10" width="12.85546875" style="48" customWidth="1"/>
    <col min="11" max="11" width="13" style="5" hidden="1" customWidth="1" outlineLevel="1"/>
    <col min="12" max="12" width="12.140625" style="5" hidden="1" customWidth="1" outlineLevel="1"/>
    <col min="13" max="13" width="13.7109375" style="5" customWidth="1" collapsed="1"/>
    <col min="14" max="14" width="16.42578125" style="5" customWidth="1"/>
    <col min="15" max="15" width="9.140625" style="5" customWidth="1"/>
    <col min="16" max="16" width="12" customWidth="1"/>
    <col min="17" max="17" width="9.42578125" bestFit="1" customWidth="1"/>
  </cols>
  <sheetData>
    <row r="1" spans="1:17" ht="51.75" customHeight="1" x14ac:dyDescent="0.2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</row>
    <row r="2" spans="1:17" s="1" customFormat="1" ht="60" x14ac:dyDescent="0.2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 t="s">
        <v>7</v>
      </c>
      <c r="H2" s="6" t="s">
        <v>8</v>
      </c>
      <c r="I2" s="6" t="s">
        <v>9</v>
      </c>
      <c r="J2" s="6" t="s">
        <v>10</v>
      </c>
      <c r="K2" s="8" t="s">
        <v>11</v>
      </c>
      <c r="L2" s="8" t="s">
        <v>12</v>
      </c>
      <c r="M2" s="9"/>
      <c r="N2" s="9"/>
      <c r="O2" s="9"/>
    </row>
    <row r="3" spans="1:17" s="1" customFormat="1" outlineLevel="1" x14ac:dyDescent="0.25">
      <c r="A3" s="10" t="s">
        <v>13</v>
      </c>
      <c r="B3" s="11">
        <v>19389</v>
      </c>
      <c r="C3" s="12">
        <v>14766</v>
      </c>
      <c r="D3" s="13">
        <v>20496</v>
      </c>
      <c r="E3" s="14">
        <v>18600</v>
      </c>
      <c r="F3" s="14">
        <v>20656</v>
      </c>
      <c r="G3" s="14">
        <v>24454</v>
      </c>
      <c r="H3" s="15">
        <f>IFERROR(E3*100/D3," ")</f>
        <v>90.749414519906324</v>
      </c>
      <c r="I3" s="15">
        <f>IFERROR(F3*100/E3," ")</f>
        <v>111.05376344086021</v>
      </c>
      <c r="J3" s="15">
        <f>IFERROR(G3*100/F3," ")</f>
        <v>118.3869093725794</v>
      </c>
      <c r="K3" s="16">
        <f t="shared" ref="K3:K25" si="0">E3-C3</f>
        <v>3834</v>
      </c>
      <c r="L3" s="16">
        <f t="shared" ref="L3:L25" si="1">E3-D3</f>
        <v>-1896</v>
      </c>
      <c r="M3" s="17"/>
      <c r="N3" s="17"/>
      <c r="O3" s="9"/>
      <c r="P3" s="2"/>
      <c r="Q3" s="2"/>
    </row>
    <row r="4" spans="1:17" s="1" customFormat="1" ht="45" outlineLevel="1" x14ac:dyDescent="0.25">
      <c r="A4" s="10" t="s">
        <v>14</v>
      </c>
      <c r="B4" s="11">
        <v>383154.2</v>
      </c>
      <c r="C4" s="12">
        <v>401520.5</v>
      </c>
      <c r="D4" s="13">
        <v>410613</v>
      </c>
      <c r="E4" s="14">
        <v>434984</v>
      </c>
      <c r="F4" s="14">
        <v>425813</v>
      </c>
      <c r="G4" s="14">
        <v>460474</v>
      </c>
      <c r="H4" s="15">
        <f t="shared" ref="H4:J31" si="2">IFERROR(E4*100/D4," ")</f>
        <v>105.93527238543349</v>
      </c>
      <c r="I4" s="15">
        <f t="shared" si="2"/>
        <v>97.891646589299839</v>
      </c>
      <c r="J4" s="15">
        <f t="shared" si="2"/>
        <v>108.13995815064359</v>
      </c>
      <c r="K4" s="16">
        <f t="shared" si="0"/>
        <v>33463.5</v>
      </c>
      <c r="L4" s="16">
        <f t="shared" si="1"/>
        <v>24371</v>
      </c>
      <c r="M4" s="17"/>
      <c r="N4" s="9"/>
      <c r="O4" s="9"/>
      <c r="P4" s="2"/>
      <c r="Q4" s="2"/>
    </row>
    <row r="5" spans="1:17" s="1" customFormat="1" outlineLevel="1" x14ac:dyDescent="0.25">
      <c r="A5" s="10" t="s">
        <v>15</v>
      </c>
      <c r="B5" s="11">
        <v>8022.5</v>
      </c>
      <c r="C5" s="12">
        <v>8433.6</v>
      </c>
      <c r="D5" s="15">
        <v>9194</v>
      </c>
      <c r="E5" s="18">
        <v>7951.5</v>
      </c>
      <c r="F5" s="19">
        <v>7807.4</v>
      </c>
      <c r="G5" s="19">
        <v>8397.2000000000007</v>
      </c>
      <c r="H5" s="15">
        <f t="shared" si="2"/>
        <v>86.485751577115508</v>
      </c>
      <c r="I5" s="15">
        <f t="shared" si="2"/>
        <v>98.187763315097783</v>
      </c>
      <c r="J5" s="15">
        <f t="shared" si="2"/>
        <v>107.55437149371112</v>
      </c>
      <c r="K5" s="16">
        <f t="shared" si="0"/>
        <v>-482.10000000000036</v>
      </c>
      <c r="L5" s="16">
        <f t="shared" si="1"/>
        <v>-1242.5</v>
      </c>
      <c r="M5" s="17"/>
      <c r="N5" s="9"/>
      <c r="O5" s="9"/>
      <c r="P5" s="2"/>
      <c r="Q5" s="2"/>
    </row>
    <row r="6" spans="1:17" s="1" customFormat="1" outlineLevel="1" x14ac:dyDescent="0.25">
      <c r="A6" s="10" t="s">
        <v>41</v>
      </c>
      <c r="B6" s="11">
        <v>47846.8</v>
      </c>
      <c r="C6" s="12">
        <v>70589</v>
      </c>
      <c r="D6" s="13">
        <v>85253</v>
      </c>
      <c r="E6" s="14">
        <v>90644</v>
      </c>
      <c r="F6" s="14">
        <v>94813</v>
      </c>
      <c r="G6" s="14">
        <v>98606</v>
      </c>
      <c r="H6" s="15">
        <f t="shared" si="2"/>
        <v>106.32353113673419</v>
      </c>
      <c r="I6" s="15">
        <f t="shared" si="2"/>
        <v>104.59931159260404</v>
      </c>
      <c r="J6" s="15">
        <f t="shared" si="2"/>
        <v>104.00050625969013</v>
      </c>
      <c r="K6" s="16">
        <f t="shared" si="0"/>
        <v>20055</v>
      </c>
      <c r="L6" s="16">
        <f t="shared" si="1"/>
        <v>5391</v>
      </c>
      <c r="M6" s="17"/>
      <c r="N6" s="9"/>
      <c r="O6" s="9"/>
      <c r="P6" s="2"/>
      <c r="Q6" s="2"/>
    </row>
    <row r="7" spans="1:17" s="1" customFormat="1" outlineLevel="1" x14ac:dyDescent="0.25">
      <c r="A7" s="10" t="s">
        <v>16</v>
      </c>
      <c r="B7" s="11">
        <v>3920.4</v>
      </c>
      <c r="C7" s="12">
        <v>603</v>
      </c>
      <c r="D7" s="13">
        <v>292</v>
      </c>
      <c r="E7" s="14">
        <v>217</v>
      </c>
      <c r="F7" s="14">
        <v>108</v>
      </c>
      <c r="G7" s="14">
        <v>54</v>
      </c>
      <c r="H7" s="15">
        <f t="shared" si="2"/>
        <v>74.31506849315069</v>
      </c>
      <c r="I7" s="15">
        <f t="shared" si="2"/>
        <v>49.769585253456221</v>
      </c>
      <c r="J7" s="15">
        <f t="shared" si="2"/>
        <v>50</v>
      </c>
      <c r="K7" s="16">
        <f t="shared" si="0"/>
        <v>-386</v>
      </c>
      <c r="L7" s="16">
        <f t="shared" si="1"/>
        <v>-75</v>
      </c>
      <c r="M7" s="17"/>
      <c r="N7" s="9"/>
      <c r="O7" s="9"/>
      <c r="P7" s="2"/>
      <c r="Q7" s="2"/>
    </row>
    <row r="8" spans="1:17" s="1" customFormat="1" outlineLevel="1" x14ac:dyDescent="0.25">
      <c r="A8" s="10" t="s">
        <v>17</v>
      </c>
      <c r="B8" s="11">
        <v>23121.9</v>
      </c>
      <c r="C8" s="12">
        <v>20658</v>
      </c>
      <c r="D8" s="13">
        <v>24690</v>
      </c>
      <c r="E8" s="14">
        <v>17870</v>
      </c>
      <c r="F8" s="14">
        <v>18538</v>
      </c>
      <c r="G8" s="14">
        <v>19245</v>
      </c>
      <c r="H8" s="15">
        <f t="shared" si="2"/>
        <v>72.377480761441873</v>
      </c>
      <c r="I8" s="15">
        <f t="shared" si="2"/>
        <v>103.73810856183547</v>
      </c>
      <c r="J8" s="15">
        <f t="shared" si="2"/>
        <v>103.81378789513433</v>
      </c>
      <c r="K8" s="16">
        <f t="shared" si="0"/>
        <v>-2788</v>
      </c>
      <c r="L8" s="16">
        <f t="shared" si="1"/>
        <v>-6820</v>
      </c>
      <c r="M8" s="17"/>
      <c r="N8" s="9"/>
      <c r="O8" s="9"/>
      <c r="P8" s="2"/>
      <c r="Q8" s="2"/>
    </row>
    <row r="9" spans="1:17" s="1" customFormat="1" outlineLevel="1" x14ac:dyDescent="0.25">
      <c r="A9" s="10" t="s">
        <v>18</v>
      </c>
      <c r="B9" s="11">
        <v>18792.3</v>
      </c>
      <c r="C9" s="12">
        <v>18166.599999999999</v>
      </c>
      <c r="D9" s="13">
        <v>18971</v>
      </c>
      <c r="E9" s="14">
        <v>19161</v>
      </c>
      <c r="F9" s="14">
        <v>19352</v>
      </c>
      <c r="G9" s="14">
        <v>19546</v>
      </c>
      <c r="H9" s="15">
        <f t="shared" si="2"/>
        <v>101.00152864899056</v>
      </c>
      <c r="I9" s="15">
        <f t="shared" si="2"/>
        <v>100.9968164500809</v>
      </c>
      <c r="J9" s="15">
        <f t="shared" si="2"/>
        <v>101.00248036378669</v>
      </c>
      <c r="K9" s="16">
        <f t="shared" si="0"/>
        <v>994.40000000000146</v>
      </c>
      <c r="L9" s="16">
        <f t="shared" si="1"/>
        <v>190</v>
      </c>
      <c r="M9" s="17"/>
      <c r="N9" s="9"/>
      <c r="O9" s="9"/>
      <c r="P9" s="2"/>
      <c r="Q9" s="2"/>
    </row>
    <row r="10" spans="1:17" s="1" customFormat="1" outlineLevel="1" x14ac:dyDescent="0.25">
      <c r="A10" s="10" t="s">
        <v>19</v>
      </c>
      <c r="B10" s="11">
        <v>2394.1</v>
      </c>
      <c r="C10" s="12">
        <v>2647</v>
      </c>
      <c r="D10" s="13">
        <v>2426.9</v>
      </c>
      <c r="E10" s="14">
        <v>2464</v>
      </c>
      <c r="F10" s="14">
        <v>2501</v>
      </c>
      <c r="G10" s="14">
        <v>2539</v>
      </c>
      <c r="H10" s="15">
        <f t="shared" si="2"/>
        <v>101.52869916354196</v>
      </c>
      <c r="I10" s="15">
        <f t="shared" si="2"/>
        <v>101.50162337662337</v>
      </c>
      <c r="J10" s="15">
        <f t="shared" si="2"/>
        <v>101.51939224310276</v>
      </c>
      <c r="K10" s="16">
        <f t="shared" si="0"/>
        <v>-183</v>
      </c>
      <c r="L10" s="16">
        <f t="shared" si="1"/>
        <v>37.099999999999909</v>
      </c>
      <c r="M10" s="17"/>
      <c r="N10" s="9"/>
      <c r="O10" s="9"/>
      <c r="P10" s="2"/>
      <c r="Q10" s="2"/>
    </row>
    <row r="11" spans="1:17" s="1" customFormat="1" outlineLevel="1" x14ac:dyDescent="0.25">
      <c r="A11" s="10" t="s">
        <v>20</v>
      </c>
      <c r="B11" s="11">
        <v>6938.1</v>
      </c>
      <c r="C11" s="12">
        <v>7371</v>
      </c>
      <c r="D11" s="13">
        <v>7494</v>
      </c>
      <c r="E11" s="14">
        <v>7494</v>
      </c>
      <c r="F11" s="14">
        <v>7494</v>
      </c>
      <c r="G11" s="14">
        <v>7494</v>
      </c>
      <c r="H11" s="15">
        <f t="shared" si="2"/>
        <v>100</v>
      </c>
      <c r="I11" s="15">
        <f t="shared" si="2"/>
        <v>100</v>
      </c>
      <c r="J11" s="15">
        <f t="shared" si="2"/>
        <v>100</v>
      </c>
      <c r="K11" s="16">
        <f t="shared" si="0"/>
        <v>123</v>
      </c>
      <c r="L11" s="16">
        <f t="shared" si="1"/>
        <v>0</v>
      </c>
      <c r="M11" s="17"/>
      <c r="N11" s="9"/>
      <c r="O11" s="9"/>
      <c r="P11" s="2"/>
      <c r="Q11" s="2"/>
    </row>
    <row r="12" spans="1:17" s="1" customFormat="1" outlineLevel="1" x14ac:dyDescent="0.25">
      <c r="A12" s="20" t="s">
        <v>21</v>
      </c>
      <c r="B12" s="11">
        <v>0</v>
      </c>
      <c r="C12" s="12">
        <v>0</v>
      </c>
      <c r="D12" s="13">
        <v>82.5</v>
      </c>
      <c r="E12" s="14">
        <v>82.5</v>
      </c>
      <c r="F12" s="14">
        <v>82.5</v>
      </c>
      <c r="G12" s="14">
        <v>82.5</v>
      </c>
      <c r="H12" s="15">
        <f t="shared" si="2"/>
        <v>100</v>
      </c>
      <c r="I12" s="15">
        <f t="shared" si="2"/>
        <v>100</v>
      </c>
      <c r="J12" s="15">
        <f t="shared" si="2"/>
        <v>100</v>
      </c>
      <c r="K12" s="16">
        <f t="shared" si="0"/>
        <v>82.5</v>
      </c>
      <c r="L12" s="16">
        <f t="shared" si="1"/>
        <v>0</v>
      </c>
      <c r="M12" s="17"/>
      <c r="N12" s="9"/>
      <c r="O12" s="9"/>
      <c r="P12" s="2"/>
      <c r="Q12" s="2"/>
    </row>
    <row r="13" spans="1:17" s="1" customFormat="1" outlineLevel="1" x14ac:dyDescent="0.25">
      <c r="A13" s="20" t="s">
        <v>22</v>
      </c>
      <c r="B13" s="11">
        <v>14</v>
      </c>
      <c r="C13" s="12">
        <v>20</v>
      </c>
      <c r="D13" s="13">
        <v>20</v>
      </c>
      <c r="E13" s="14">
        <v>30</v>
      </c>
      <c r="F13" s="14">
        <v>10</v>
      </c>
      <c r="G13" s="14">
        <v>10</v>
      </c>
      <c r="H13" s="15">
        <f t="shared" si="2"/>
        <v>150</v>
      </c>
      <c r="I13" s="15">
        <f t="shared" si="2"/>
        <v>33.333333333333336</v>
      </c>
      <c r="J13" s="15">
        <f t="shared" si="2"/>
        <v>100</v>
      </c>
      <c r="K13" s="16">
        <f t="shared" si="0"/>
        <v>10</v>
      </c>
      <c r="L13" s="16">
        <f t="shared" si="1"/>
        <v>10</v>
      </c>
      <c r="M13" s="17"/>
      <c r="N13" s="9"/>
      <c r="O13" s="9"/>
      <c r="P13" s="2"/>
      <c r="Q13" s="2"/>
    </row>
    <row r="14" spans="1:17" s="1" customFormat="1" ht="18.75" customHeight="1" outlineLevel="1" x14ac:dyDescent="0.25">
      <c r="A14" s="21" t="s">
        <v>23</v>
      </c>
      <c r="B14" s="11">
        <v>19896.099999999999</v>
      </c>
      <c r="C14" s="12">
        <v>15341</v>
      </c>
      <c r="D14" s="13">
        <v>17848</v>
      </c>
      <c r="E14" s="14">
        <v>17877</v>
      </c>
      <c r="F14" s="14">
        <v>16961</v>
      </c>
      <c r="G14" s="14">
        <v>16031</v>
      </c>
      <c r="H14" s="15">
        <f t="shared" si="2"/>
        <v>100.16248319139399</v>
      </c>
      <c r="I14" s="15">
        <f t="shared" si="2"/>
        <v>94.876097779269458</v>
      </c>
      <c r="J14" s="15">
        <f t="shared" si="2"/>
        <v>94.516832733918989</v>
      </c>
      <c r="K14" s="16">
        <f t="shared" si="0"/>
        <v>2536</v>
      </c>
      <c r="L14" s="16">
        <f t="shared" si="1"/>
        <v>29</v>
      </c>
      <c r="M14" s="17"/>
      <c r="N14" s="9"/>
      <c r="O14" s="9"/>
      <c r="P14" s="2"/>
      <c r="Q14" s="2"/>
    </row>
    <row r="15" spans="1:17" s="1" customFormat="1" ht="31.5" outlineLevel="1" x14ac:dyDescent="0.25">
      <c r="A15" s="21" t="s">
        <v>24</v>
      </c>
      <c r="B15" s="11">
        <v>324.10000000000002</v>
      </c>
      <c r="C15" s="12">
        <v>80</v>
      </c>
      <c r="D15" s="13">
        <v>142.4</v>
      </c>
      <c r="E15" s="14">
        <v>135</v>
      </c>
      <c r="F15" s="14">
        <v>137</v>
      </c>
      <c r="G15" s="14">
        <v>133</v>
      </c>
      <c r="H15" s="15">
        <f t="shared" si="2"/>
        <v>94.803370786516851</v>
      </c>
      <c r="I15" s="15">
        <f t="shared" si="2"/>
        <v>101.48148148148148</v>
      </c>
      <c r="J15" s="15">
        <f t="shared" si="2"/>
        <v>97.080291970802918</v>
      </c>
      <c r="K15" s="16"/>
      <c r="L15" s="16"/>
      <c r="M15" s="17"/>
      <c r="N15" s="9"/>
      <c r="O15" s="9"/>
      <c r="P15" s="2"/>
      <c r="Q15" s="2"/>
    </row>
    <row r="16" spans="1:17" s="1" customFormat="1" outlineLevel="1" x14ac:dyDescent="0.25">
      <c r="A16" s="10" t="s">
        <v>25</v>
      </c>
      <c r="B16" s="11">
        <v>437.7</v>
      </c>
      <c r="C16" s="12">
        <v>300</v>
      </c>
      <c r="D16" s="13">
        <v>450</v>
      </c>
      <c r="E16" s="14">
        <v>470</v>
      </c>
      <c r="F16" s="14">
        <v>470</v>
      </c>
      <c r="G16" s="14">
        <v>470</v>
      </c>
      <c r="H16" s="15">
        <f t="shared" si="2"/>
        <v>104.44444444444444</v>
      </c>
      <c r="I16" s="15">
        <f t="shared" si="2"/>
        <v>100</v>
      </c>
      <c r="J16" s="15">
        <f t="shared" si="2"/>
        <v>100</v>
      </c>
      <c r="K16" s="16">
        <f t="shared" si="0"/>
        <v>170</v>
      </c>
      <c r="L16" s="16">
        <f t="shared" si="1"/>
        <v>20</v>
      </c>
      <c r="M16" s="17"/>
      <c r="N16" s="9"/>
      <c r="O16" s="9"/>
      <c r="P16" s="2"/>
      <c r="Q16" s="2"/>
    </row>
    <row r="17" spans="1:17" s="1" customFormat="1" outlineLevel="1" x14ac:dyDescent="0.25">
      <c r="A17" s="10" t="s">
        <v>26</v>
      </c>
      <c r="B17" s="11">
        <v>1.6</v>
      </c>
      <c r="C17" s="12">
        <v>2</v>
      </c>
      <c r="D17" s="13">
        <v>39</v>
      </c>
      <c r="E17" s="14">
        <v>39</v>
      </c>
      <c r="F17" s="14">
        <v>39</v>
      </c>
      <c r="G17" s="14">
        <v>39</v>
      </c>
      <c r="H17" s="15">
        <f t="shared" si="2"/>
        <v>100</v>
      </c>
      <c r="I17" s="15">
        <f t="shared" si="2"/>
        <v>100</v>
      </c>
      <c r="J17" s="15">
        <f t="shared" si="2"/>
        <v>100</v>
      </c>
      <c r="K17" s="16">
        <f t="shared" si="0"/>
        <v>37</v>
      </c>
      <c r="L17" s="16">
        <f t="shared" si="1"/>
        <v>0</v>
      </c>
      <c r="M17" s="17"/>
      <c r="N17" s="9"/>
      <c r="O17" s="9"/>
      <c r="P17" s="2"/>
      <c r="Q17" s="2"/>
    </row>
    <row r="18" spans="1:17" s="1" customFormat="1" ht="20.25" customHeight="1" outlineLevel="1" x14ac:dyDescent="0.25">
      <c r="A18" s="10" t="s">
        <v>27</v>
      </c>
      <c r="B18" s="11">
        <v>752.2</v>
      </c>
      <c r="C18" s="12">
        <v>500</v>
      </c>
      <c r="D18" s="13">
        <v>450</v>
      </c>
      <c r="E18" s="14">
        <v>450</v>
      </c>
      <c r="F18" s="14">
        <v>450</v>
      </c>
      <c r="G18" s="14">
        <v>450</v>
      </c>
      <c r="H18" s="15">
        <f t="shared" si="2"/>
        <v>100</v>
      </c>
      <c r="I18" s="15">
        <f t="shared" si="2"/>
        <v>100</v>
      </c>
      <c r="J18" s="15">
        <f t="shared" si="2"/>
        <v>100</v>
      </c>
      <c r="K18" s="16">
        <f t="shared" si="0"/>
        <v>-50</v>
      </c>
      <c r="L18" s="16">
        <f t="shared" si="1"/>
        <v>0</v>
      </c>
      <c r="M18" s="17"/>
      <c r="N18" s="9"/>
      <c r="O18" s="9"/>
      <c r="P18" s="2"/>
      <c r="Q18" s="2"/>
    </row>
    <row r="19" spans="1:17" s="1" customFormat="1" outlineLevel="1" x14ac:dyDescent="0.25">
      <c r="A19" s="10" t="s">
        <v>28</v>
      </c>
      <c r="B19" s="11">
        <v>1146</v>
      </c>
      <c r="C19" s="12">
        <v>1211</v>
      </c>
      <c r="D19" s="13">
        <v>1211</v>
      </c>
      <c r="E19" s="14">
        <v>1211</v>
      </c>
      <c r="F19" s="14">
        <v>1211</v>
      </c>
      <c r="G19" s="14">
        <v>1211</v>
      </c>
      <c r="H19" s="15">
        <f t="shared" si="2"/>
        <v>100</v>
      </c>
      <c r="I19" s="15">
        <f t="shared" si="2"/>
        <v>100</v>
      </c>
      <c r="J19" s="15">
        <f t="shared" si="2"/>
        <v>100</v>
      </c>
      <c r="K19" s="16">
        <f t="shared" si="0"/>
        <v>0</v>
      </c>
      <c r="L19" s="16">
        <f t="shared" si="1"/>
        <v>0</v>
      </c>
      <c r="M19" s="17"/>
      <c r="N19" s="9"/>
      <c r="O19" s="9"/>
      <c r="P19" s="2"/>
      <c r="Q19" s="2"/>
    </row>
    <row r="20" spans="1:17" s="1" customFormat="1" ht="30" outlineLevel="1" x14ac:dyDescent="0.25">
      <c r="A20" s="10" t="s">
        <v>29</v>
      </c>
      <c r="B20" s="11">
        <v>2991.8</v>
      </c>
      <c r="C20" s="12">
        <v>1600</v>
      </c>
      <c r="D20" s="13">
        <v>600.5</v>
      </c>
      <c r="E20" s="14">
        <v>260</v>
      </c>
      <c r="F20" s="14">
        <v>260</v>
      </c>
      <c r="G20" s="14">
        <v>260</v>
      </c>
      <c r="H20" s="15">
        <f t="shared" si="2"/>
        <v>43.297252289758532</v>
      </c>
      <c r="I20" s="15">
        <f t="shared" si="2"/>
        <v>100</v>
      </c>
      <c r="J20" s="15">
        <f t="shared" si="2"/>
        <v>100</v>
      </c>
      <c r="K20" s="16">
        <f t="shared" si="0"/>
        <v>-1340</v>
      </c>
      <c r="L20" s="16">
        <f t="shared" si="1"/>
        <v>-340.5</v>
      </c>
      <c r="M20" s="17"/>
      <c r="N20" s="9"/>
      <c r="O20" s="9"/>
      <c r="P20" s="2"/>
      <c r="Q20" s="2"/>
    </row>
    <row r="21" spans="1:17" s="1" customFormat="1" outlineLevel="2" x14ac:dyDescent="0.25">
      <c r="A21" s="10" t="s">
        <v>30</v>
      </c>
      <c r="B21" s="11">
        <v>90.8</v>
      </c>
      <c r="C21" s="12">
        <v>0</v>
      </c>
      <c r="D21" s="13">
        <v>280</v>
      </c>
      <c r="E21" s="14">
        <v>0</v>
      </c>
      <c r="F21" s="14">
        <v>0</v>
      </c>
      <c r="G21" s="14">
        <v>0</v>
      </c>
      <c r="H21" s="15">
        <f t="shared" si="2"/>
        <v>0</v>
      </c>
      <c r="I21" s="15" t="str">
        <f t="shared" si="2"/>
        <v xml:space="preserve"> </v>
      </c>
      <c r="J21" s="15" t="str">
        <f t="shared" si="2"/>
        <v xml:space="preserve"> </v>
      </c>
      <c r="K21" s="16">
        <f t="shared" si="0"/>
        <v>0</v>
      </c>
      <c r="L21" s="16">
        <f t="shared" si="1"/>
        <v>-280</v>
      </c>
      <c r="M21" s="17"/>
      <c r="N21" s="9"/>
      <c r="O21" s="9"/>
      <c r="P21" s="2"/>
      <c r="Q21" s="2"/>
    </row>
    <row r="22" spans="1:17" s="1" customFormat="1" outlineLevel="1" x14ac:dyDescent="0.25">
      <c r="A22" s="10" t="s">
        <v>31</v>
      </c>
      <c r="B22" s="11">
        <v>15164.6</v>
      </c>
      <c r="C22" s="12">
        <v>17000</v>
      </c>
      <c r="D22" s="13">
        <v>15356</v>
      </c>
      <c r="E22" s="14">
        <v>3500</v>
      </c>
      <c r="F22" s="14">
        <v>3500</v>
      </c>
      <c r="G22" s="14">
        <v>3500</v>
      </c>
      <c r="H22" s="15">
        <f t="shared" si="2"/>
        <v>22.792393852565773</v>
      </c>
      <c r="I22" s="15">
        <f t="shared" si="2"/>
        <v>100</v>
      </c>
      <c r="J22" s="15">
        <f t="shared" si="2"/>
        <v>100</v>
      </c>
      <c r="K22" s="16">
        <f t="shared" si="0"/>
        <v>-13500</v>
      </c>
      <c r="L22" s="16">
        <f t="shared" si="1"/>
        <v>-11856</v>
      </c>
      <c r="M22" s="17"/>
      <c r="N22" s="9"/>
      <c r="O22" s="9"/>
      <c r="P22" s="2"/>
      <c r="Q22" s="2"/>
    </row>
    <row r="23" spans="1:17" s="1" customFormat="1" outlineLevel="1" x14ac:dyDescent="0.25">
      <c r="A23" s="10" t="s">
        <v>32</v>
      </c>
      <c r="B23" s="11">
        <v>3838.2</v>
      </c>
      <c r="C23" s="12">
        <v>2452</v>
      </c>
      <c r="D23" s="13">
        <v>3360</v>
      </c>
      <c r="E23" s="14">
        <v>3360</v>
      </c>
      <c r="F23" s="14">
        <v>3360</v>
      </c>
      <c r="G23" s="14">
        <v>3360</v>
      </c>
      <c r="H23" s="15">
        <f t="shared" si="2"/>
        <v>100</v>
      </c>
      <c r="I23" s="15">
        <f t="shared" si="2"/>
        <v>100</v>
      </c>
      <c r="J23" s="15">
        <f t="shared" si="2"/>
        <v>100</v>
      </c>
      <c r="K23" s="16">
        <f t="shared" si="0"/>
        <v>908</v>
      </c>
      <c r="L23" s="16">
        <f t="shared" si="1"/>
        <v>0</v>
      </c>
      <c r="M23" s="17"/>
      <c r="N23" s="9"/>
      <c r="O23" s="9"/>
      <c r="Q23" s="2"/>
    </row>
    <row r="24" spans="1:17" s="1" customFormat="1" outlineLevel="2" x14ac:dyDescent="0.25">
      <c r="A24" s="22" t="s">
        <v>33</v>
      </c>
      <c r="B24" s="11">
        <v>0</v>
      </c>
      <c r="C24" s="12">
        <v>0</v>
      </c>
      <c r="D24" s="13">
        <v>0</v>
      </c>
      <c r="E24" s="14">
        <v>0</v>
      </c>
      <c r="F24" s="18">
        <v>0</v>
      </c>
      <c r="G24" s="14">
        <v>0</v>
      </c>
      <c r="H24" s="15" t="str">
        <f t="shared" si="2"/>
        <v xml:space="preserve"> </v>
      </c>
      <c r="I24" s="15" t="str">
        <f t="shared" si="2"/>
        <v xml:space="preserve"> </v>
      </c>
      <c r="J24" s="15" t="str">
        <f t="shared" si="2"/>
        <v xml:space="preserve"> </v>
      </c>
      <c r="K24" s="16">
        <f t="shared" si="0"/>
        <v>0</v>
      </c>
      <c r="L24" s="16">
        <f t="shared" si="1"/>
        <v>0</v>
      </c>
      <c r="M24" s="17"/>
      <c r="N24" s="9"/>
      <c r="O24" s="9"/>
      <c r="Q24" s="2"/>
    </row>
    <row r="25" spans="1:17" s="3" customFormat="1" x14ac:dyDescent="0.25">
      <c r="A25" s="23" t="s">
        <v>34</v>
      </c>
      <c r="B25" s="24">
        <f t="shared" ref="B25:G25" si="3">SUM(B3:B24)</f>
        <v>558236.39999999991</v>
      </c>
      <c r="C25" s="25">
        <f t="shared" si="3"/>
        <v>583260.69999999995</v>
      </c>
      <c r="D25" s="24">
        <f t="shared" si="3"/>
        <v>619269.30000000005</v>
      </c>
      <c r="E25" s="24">
        <f t="shared" si="3"/>
        <v>626800</v>
      </c>
      <c r="F25" s="25">
        <f t="shared" si="3"/>
        <v>623562.9</v>
      </c>
      <c r="G25" s="24">
        <f t="shared" si="3"/>
        <v>666355.69999999995</v>
      </c>
      <c r="H25" s="26">
        <f t="shared" si="2"/>
        <v>101.21606222042655</v>
      </c>
      <c r="I25" s="26">
        <f t="shared" si="2"/>
        <v>99.483551372048495</v>
      </c>
      <c r="J25" s="26">
        <f t="shared" si="2"/>
        <v>106.86262765151677</v>
      </c>
      <c r="K25" s="27">
        <f t="shared" si="0"/>
        <v>43539.300000000047</v>
      </c>
      <c r="L25" s="27">
        <f t="shared" si="1"/>
        <v>7530.6999999999534</v>
      </c>
      <c r="M25" s="17"/>
      <c r="N25" s="28"/>
      <c r="O25" s="28"/>
    </row>
    <row r="26" spans="1:17" ht="15.75" hidden="1" outlineLevel="2" x14ac:dyDescent="0.25">
      <c r="A26" s="29" t="s">
        <v>35</v>
      </c>
      <c r="B26" s="30">
        <f t="shared" ref="B26:G26" si="4">SUM(B3:B11)</f>
        <v>513579.3</v>
      </c>
      <c r="C26" s="31">
        <f t="shared" si="4"/>
        <v>544754.69999999995</v>
      </c>
      <c r="D26" s="31">
        <f t="shared" si="4"/>
        <v>579429.9</v>
      </c>
      <c r="E26" s="30">
        <f t="shared" si="4"/>
        <v>599385.5</v>
      </c>
      <c r="F26" s="31">
        <f t="shared" si="4"/>
        <v>597082.4</v>
      </c>
      <c r="G26" s="30">
        <f t="shared" si="4"/>
        <v>640809.19999999995</v>
      </c>
      <c r="H26" s="15">
        <f t="shared" si="2"/>
        <v>103.44400590994699</v>
      </c>
      <c r="I26" s="15">
        <f t="shared" si="2"/>
        <v>99.615756470585296</v>
      </c>
      <c r="J26" s="15">
        <f t="shared" si="2"/>
        <v>107.32341130805395</v>
      </c>
      <c r="L26" s="32"/>
    </row>
    <row r="27" spans="1:17" ht="15.75" hidden="1" outlineLevel="2" x14ac:dyDescent="0.25">
      <c r="A27" s="29" t="s">
        <v>36</v>
      </c>
      <c r="B27" s="30">
        <f>SUM(B12:B24)</f>
        <v>44657.099999999991</v>
      </c>
      <c r="C27" s="31">
        <f>SUM(C12:C24)</f>
        <v>38506</v>
      </c>
      <c r="D27" s="31">
        <f>SUM(D12:D24)</f>
        <v>39839.4</v>
      </c>
      <c r="E27" s="30">
        <f>SUM(E12:E24)</f>
        <v>27414.5</v>
      </c>
      <c r="F27" s="31">
        <f>SUM(F12:F24)</f>
        <v>26480.5</v>
      </c>
      <c r="G27" s="30">
        <f t="shared" ref="G27" si="5">SUM(G12:G24)</f>
        <v>25546.5</v>
      </c>
      <c r="H27" s="33">
        <f t="shared" si="2"/>
        <v>68.812532317253769</v>
      </c>
      <c r="I27" s="33">
        <f t="shared" si="2"/>
        <v>96.593043827171755</v>
      </c>
      <c r="J27" s="33">
        <f t="shared" si="2"/>
        <v>96.472876267442075</v>
      </c>
      <c r="L27" s="32"/>
    </row>
    <row r="28" spans="1:17" ht="15.75" hidden="1" outlineLevel="1" x14ac:dyDescent="0.25">
      <c r="A28" s="29" t="s">
        <v>15</v>
      </c>
      <c r="B28" s="30">
        <f>B5</f>
        <v>8022.5</v>
      </c>
      <c r="C28" s="30">
        <f t="shared" ref="C28:G28" si="6">C5</f>
        <v>8433.6</v>
      </c>
      <c r="D28" s="30">
        <f t="shared" si="6"/>
        <v>9194</v>
      </c>
      <c r="E28" s="30">
        <f t="shared" si="6"/>
        <v>7951.5</v>
      </c>
      <c r="F28" s="30">
        <f t="shared" si="6"/>
        <v>7807.4</v>
      </c>
      <c r="G28" s="30">
        <f t="shared" si="6"/>
        <v>8397.2000000000007</v>
      </c>
      <c r="H28" s="33">
        <f t="shared" si="2"/>
        <v>86.485751577115508</v>
      </c>
      <c r="I28" s="33">
        <f t="shared" si="2"/>
        <v>98.187763315097783</v>
      </c>
      <c r="J28" s="33">
        <f t="shared" si="2"/>
        <v>107.55437149371112</v>
      </c>
      <c r="L28" s="32"/>
    </row>
    <row r="29" spans="1:17" s="1" customFormat="1" ht="30" hidden="1" outlineLevel="1" x14ac:dyDescent="0.25">
      <c r="A29" s="34" t="s">
        <v>37</v>
      </c>
      <c r="B29" s="16">
        <f>B25-B5</f>
        <v>550213.89999999991</v>
      </c>
      <c r="C29" s="16">
        <f t="shared" ref="C29:G29" si="7">C25-C5</f>
        <v>574827.1</v>
      </c>
      <c r="D29" s="16">
        <f t="shared" si="7"/>
        <v>610075.30000000005</v>
      </c>
      <c r="E29" s="16">
        <f t="shared" si="7"/>
        <v>618848.5</v>
      </c>
      <c r="F29" s="16">
        <f t="shared" si="7"/>
        <v>615755.5</v>
      </c>
      <c r="G29" s="16">
        <f t="shared" si="7"/>
        <v>657958.5</v>
      </c>
      <c r="H29" s="15">
        <f>IFERROR(E29*100/D29," ")</f>
        <v>101.43805199128697</v>
      </c>
      <c r="I29" s="15">
        <f>IFERROR(F29*100/E29," ")</f>
        <v>99.500200776118874</v>
      </c>
      <c r="J29" s="15">
        <f t="shared" si="2"/>
        <v>106.85385676620022</v>
      </c>
      <c r="K29" s="16">
        <f t="shared" ref="K29:K31" si="8">E29-C29</f>
        <v>44021.400000000023</v>
      </c>
      <c r="L29" s="16">
        <f t="shared" ref="L29:L31" si="9">E29-D29</f>
        <v>8773.1999999999534</v>
      </c>
      <c r="M29" s="9"/>
      <c r="N29" s="9"/>
      <c r="O29" s="9"/>
    </row>
    <row r="30" spans="1:17" s="1" customFormat="1" ht="30" hidden="1" outlineLevel="1" x14ac:dyDescent="0.25">
      <c r="A30" s="34" t="s">
        <v>38</v>
      </c>
      <c r="B30" s="16">
        <v>185872.1</v>
      </c>
      <c r="C30" s="16">
        <v>198497.5</v>
      </c>
      <c r="D30" s="16">
        <v>198497.5</v>
      </c>
      <c r="E30" s="16">
        <v>202732.69999999998</v>
      </c>
      <c r="F30" s="16">
        <v>157070.69999999998</v>
      </c>
      <c r="G30" s="16">
        <v>159814.79999999999</v>
      </c>
      <c r="H30" s="15">
        <f t="shared" si="2"/>
        <v>102.13362888701369</v>
      </c>
      <c r="I30" s="15">
        <f t="shared" si="2"/>
        <v>77.476746474545052</v>
      </c>
      <c r="J30" s="15">
        <f>IFERROR(G30*100/F30," ")</f>
        <v>101.74704766706967</v>
      </c>
      <c r="K30" s="16">
        <f t="shared" si="8"/>
        <v>4235.1999999999825</v>
      </c>
      <c r="L30" s="16">
        <f t="shared" si="9"/>
        <v>4235.1999999999825</v>
      </c>
      <c r="M30" s="9"/>
      <c r="N30" s="9"/>
      <c r="O30" s="9"/>
    </row>
    <row r="31" spans="1:17" s="1" customFormat="1" hidden="1" outlineLevel="1" x14ac:dyDescent="0.25">
      <c r="A31" s="35" t="s">
        <v>39</v>
      </c>
      <c r="B31" s="36">
        <f>B29+B30</f>
        <v>736085.99999999988</v>
      </c>
      <c r="C31" s="36">
        <f t="shared" ref="C31:G31" si="10">C29+C30</f>
        <v>773324.6</v>
      </c>
      <c r="D31" s="36">
        <f t="shared" si="10"/>
        <v>808572.8</v>
      </c>
      <c r="E31" s="36">
        <f t="shared" si="10"/>
        <v>821581.2</v>
      </c>
      <c r="F31" s="36">
        <f t="shared" si="10"/>
        <v>772826.2</v>
      </c>
      <c r="G31" s="36">
        <f t="shared" si="10"/>
        <v>817773.3</v>
      </c>
      <c r="H31" s="26">
        <f t="shared" si="2"/>
        <v>101.60880999212439</v>
      </c>
      <c r="I31" s="26">
        <f t="shared" si="2"/>
        <v>94.065711338088079</v>
      </c>
      <c r="J31" s="26">
        <f t="shared" si="2"/>
        <v>105.81593895238025</v>
      </c>
      <c r="K31" s="16">
        <f t="shared" si="8"/>
        <v>48256.599999999977</v>
      </c>
      <c r="L31" s="16">
        <f t="shared" si="9"/>
        <v>13008.399999999907</v>
      </c>
      <c r="M31" s="9"/>
      <c r="N31" s="9"/>
      <c r="O31" s="9"/>
    </row>
    <row r="32" spans="1:17" s="4" customFormat="1" ht="15.75" hidden="1" outlineLevel="1" x14ac:dyDescent="0.25">
      <c r="A32" s="37" t="s">
        <v>40</v>
      </c>
      <c r="B32" s="38"/>
      <c r="C32" s="38">
        <f>C31-B31</f>
        <v>37238.600000000093</v>
      </c>
      <c r="D32" s="38">
        <f>D31-B31</f>
        <v>72486.800000000163</v>
      </c>
      <c r="E32" s="38">
        <f>E31-C31</f>
        <v>48256.599999999977</v>
      </c>
      <c r="F32" s="38">
        <f>F31-E31</f>
        <v>-48755</v>
      </c>
      <c r="G32" s="38">
        <f>G31-F31</f>
        <v>44947.100000000093</v>
      </c>
      <c r="H32" s="39"/>
      <c r="I32" s="39"/>
      <c r="J32" s="39"/>
      <c r="K32" s="40"/>
      <c r="L32" s="41"/>
      <c r="M32" s="41"/>
      <c r="N32" s="41"/>
      <c r="O32" s="41"/>
    </row>
    <row r="33" spans="1:15" s="1" customFormat="1" ht="88.5" customHeight="1" collapsed="1" x14ac:dyDescent="0.25">
      <c r="A33" s="50" t="s">
        <v>42</v>
      </c>
      <c r="B33" s="50"/>
      <c r="C33" s="50"/>
      <c r="D33" s="50"/>
      <c r="E33" s="42"/>
      <c r="F33" s="42"/>
      <c r="G33" s="42"/>
      <c r="H33" s="51" t="s">
        <v>43</v>
      </c>
      <c r="I33" s="51"/>
      <c r="J33" s="51"/>
      <c r="K33" s="43"/>
      <c r="L33" s="17"/>
      <c r="M33" s="9"/>
      <c r="N33" s="9"/>
      <c r="O33" s="9"/>
    </row>
    <row r="34" spans="1:15" s="1" customFormat="1" ht="30" customHeight="1" x14ac:dyDescent="0.25">
      <c r="A34" s="44"/>
      <c r="B34" s="44"/>
      <c r="C34" s="44"/>
      <c r="D34" s="45"/>
      <c r="E34" s="46"/>
      <c r="F34" s="44"/>
      <c r="G34" s="44"/>
      <c r="H34" s="44"/>
      <c r="I34" s="44"/>
      <c r="J34" s="44"/>
      <c r="K34" s="9"/>
      <c r="L34" s="9"/>
      <c r="M34" s="9"/>
      <c r="N34" s="9"/>
      <c r="O34" s="9"/>
    </row>
    <row r="35" spans="1:15" s="1" customFormat="1" ht="16.5" x14ac:dyDescent="0.25">
      <c r="A35" s="47"/>
      <c r="B35" s="44"/>
      <c r="C35" s="44"/>
      <c r="D35" s="44"/>
      <c r="E35" s="44"/>
      <c r="F35" s="44"/>
      <c r="G35" s="44"/>
      <c r="H35" s="44"/>
      <c r="I35" s="44"/>
      <c r="J35" s="44"/>
      <c r="K35" s="9"/>
      <c r="L35" s="9"/>
      <c r="M35" s="9"/>
      <c r="N35" s="9"/>
      <c r="O35" s="9"/>
    </row>
    <row r="36" spans="1:15" x14ac:dyDescent="0.25">
      <c r="A36" s="44"/>
    </row>
  </sheetData>
  <sheetProtection algorithmName="SHA-512" hashValue="1AEP4gWhf90AgqYCoPG0N2/awlCPJtKHLcMa8kadLV3MOkIElULNzhfpfTLP40dzsVdbyiSHA1BK422C4TJz/w==" saltValue="zcaMlEapDV5u25EQZsVJVw==" spinCount="100000" sheet="1" objects="1" scenarios="1"/>
  <mergeCells count="3">
    <mergeCell ref="A1:J1"/>
    <mergeCell ref="A33:D33"/>
    <mergeCell ref="H33:J33"/>
  </mergeCells>
  <pageMargins left="0.70866141732283472" right="0.31496062992125984" top="0.74803149606299213" bottom="0.15748031496062992" header="0.31496062992125984" footer="0.31496062992125984"/>
  <pageSetup paperSize="9" scale="8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Артемьева Светлана</dc:creator>
  <cp:lastModifiedBy>Вишнякова Ольга Владимировна</cp:lastModifiedBy>
  <cp:lastPrinted>2022-10-24T13:06:23Z</cp:lastPrinted>
  <dcterms:created xsi:type="dcterms:W3CDTF">2022-10-20T13:25:10Z</dcterms:created>
  <dcterms:modified xsi:type="dcterms:W3CDTF">2022-10-24T13:06:39Z</dcterms:modified>
</cp:coreProperties>
</file>